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  <sheet name="стр.2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A6" authorId="0">
      <text>
        <r>
          <rPr>
            <sz val="8"/>
            <rFont val="Tahoma"/>
            <family val="2"/>
          </rPr>
          <t xml:space="preserve">топливо, материалы, э/энергия, ремонты, колл.питание
</t>
        </r>
      </text>
    </comment>
  </commentList>
</comments>
</file>

<file path=xl/sharedStrings.xml><?xml version="1.0" encoding="utf-8"?>
<sst xmlns="http://schemas.openxmlformats.org/spreadsheetml/2006/main" count="152" uniqueCount="104">
  <si>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</si>
  <si>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</si>
  <si>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</si>
  <si>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</si>
  <si>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</si>
  <si>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</si>
  <si>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</si>
  <si>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</si>
  <si>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</si>
  <si>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</si>
  <si>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</si>
  <si>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</si>
  <si>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</si>
  <si>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</si>
  <si>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</si>
  <si>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</si>
  <si>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</si>
  <si>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</si>
  <si>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</si>
  <si>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</si>
  <si>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</si>
  <si>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</si>
  <si>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</si>
  <si>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</si>
  <si>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</si>
  <si>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</si>
  <si>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</si>
  <si>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</si>
  <si>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</si>
  <si>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</si>
  <si>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</si>
  <si>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</si>
  <si>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</si>
  <si>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</si>
  <si>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</si>
  <si>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</si>
  <si>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</si>
  <si>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</si>
  <si>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</si>
  <si>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</si>
  <si>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</si>
  <si>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</si>
  <si>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</si>
  <si>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</si>
  <si>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</si>
  <si>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</si>
  <si>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</si>
  <si>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</si>
  <si>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</si>
  <si>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</si>
  <si>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</si>
  <si>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</si>
  <si>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</si>
  <si>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</si>
  <si>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</si>
  <si>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</si>
  <si>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</si>
  <si>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</si>
  <si>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</si>
  <si>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</si>
  <si>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</si>
  <si>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</si>
  <si>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</si>
  <si>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</si>
  <si>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</si>
  <si>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</si>
  <si>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</si>
  <si>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</si>
  <si>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</si>
  <si>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</si>
  <si>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</si>
  <si>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</si>
  <si>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</si>
  <si>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</si>
  <si>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</si>
  <si>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</si>
  <si>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</si>
  <si>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</si>
  <si>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</si>
  <si>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</si>
  <si>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</si>
  <si>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</si>
  <si>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</si>
  <si>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</si>
  <si>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</si>
  <si>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</si>
  <si>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</si>
  <si>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</si>
  <si>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</si>
  <si>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</si>
  <si>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</si>
  <si>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</si>
  <si>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</si>
  <si>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</si>
  <si>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</si>
  <si>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</si>
  <si>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Валовая вместимость судов (в тыс. кубомодуль)</t>
  </si>
  <si>
    <t>Иинформация, раскрываемая субъектами естественных монополий, осуществляющими деятельность в сфере услуг в морских портах</t>
  </si>
  <si>
    <t>Раздел 3 пункт 24 Постановления Правительства от 27 ноября 2010 г. № 938</t>
  </si>
  <si>
    <t>ПАО "Магаданский морской торговый порт"</t>
  </si>
  <si>
    <t>Прочие доходы и расходы (с управленческими)</t>
  </si>
  <si>
    <t>ПРОГНОЗ</t>
  </si>
  <si>
    <t>Непланируемые доходы и расходы (операционные и внереализационные, управленческие расходы)</t>
  </si>
  <si>
    <t>2025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</si>
</sst>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49" fontId="5" fillId="0" borderId="19" xfId="0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180" fontId="2" fillId="0" borderId="10" xfId="0" applyNumberFormat="1" applyFont="1" applyBorder="1" applyAlignment="1">
      <alignment horizontal="center"/>
    </xf>
    <xf numFmtId="180" fontId="2" fillId="0" borderId="14" xfId="0" applyNumberFormat="1" applyFont="1" applyBorder="1" applyAlignment="1">
      <alignment horizontal="center"/>
    </xf>
    <xf numFmtId="180" fontId="2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180" fontId="2" fillId="0" borderId="10" xfId="0" applyNumberFormat="1" applyFont="1" applyFill="1" applyBorder="1" applyAlignment="1">
      <alignment horizontal="center"/>
    </xf>
    <xf numFmtId="180" fontId="2" fillId="0" borderId="14" xfId="0" applyNumberFormat="1" applyFont="1" applyFill="1" applyBorder="1" applyAlignment="1">
      <alignment horizontal="center"/>
    </xf>
    <xf numFmtId="180" fontId="2" fillId="0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left" wrapText="1" indent="1"/>
    </xf>
    <xf numFmtId="0" fontId="8" fillId="0" borderId="15" xfId="0" applyFont="1" applyBorder="1" applyAlignment="1">
      <alignment horizontal="left" wrapText="1" indent="1"/>
    </xf>
    <xf numFmtId="0" fontId="8" fillId="0" borderId="14" xfId="0" applyFont="1" applyBorder="1" applyAlignment="1">
      <alignment horizontal="left" wrapText="1" indent="2"/>
    </xf>
    <xf numFmtId="0" fontId="8" fillId="0" borderId="15" xfId="0" applyFont="1" applyBorder="1" applyAlignment="1">
      <alignment horizontal="left" wrapText="1" indent="2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49" fontId="7" fillId="0" borderId="21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justify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49" fontId="7" fillId="0" borderId="25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0"/>
  <sheetViews>
    <sheetView tabSelected="1" zoomScaleSheetLayoutView="100" zoomScalePageLayoutView="0" workbookViewId="0" topLeftCell="B25">
      <selection activeCell="DV53" sqref="DV53"/>
    </sheetView>
  </sheetViews>
  <sheetFormatPr defaultColWidth="0.875" defaultRowHeight="12.75"/>
  <cols>
    <col min="1" max="16384" width="0.875" style="3" customWidth="1"/>
  </cols>
  <sheetData>
    <row r="1" spans="1:107" ht="15" customHeight="1">
      <c r="A1" s="41" t="s">
        <v>97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</row>
    <row r="2" spans="1:107" ht="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</row>
    <row r="3" spans="1:107" ht="15.75">
      <c r="A3" s="84" t="s">
        <v>98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</row>
    <row r="4" ht="15">
      <c r="DD4" s="4" t="s">
        <v>0</v>
      </c>
    </row>
    <row r="5" ht="12" customHeight="1"/>
    <row r="6" spans="1:108" s="6" customFormat="1" ht="15" customHeight="1">
      <c r="A6" s="42" t="s">
        <v>92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</row>
    <row r="7" spans="1:108" s="6" customFormat="1" ht="15" customHeight="1">
      <c r="A7" s="42" t="s">
        <v>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</row>
    <row r="8" spans="1:108" s="6" customFormat="1" ht="15" customHeight="1">
      <c r="A8" s="42" t="s">
        <v>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</row>
    <row r="9" spans="1:108" s="6" customFormat="1" ht="15" customHeight="1">
      <c r="A9" s="42" t="s">
        <v>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</row>
    <row r="10" spans="1:108" s="6" customFormat="1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V10" s="5"/>
      <c r="AW10" s="8" t="s">
        <v>2</v>
      </c>
      <c r="AX10" s="43" t="s">
        <v>103</v>
      </c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6" t="s">
        <v>7</v>
      </c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</row>
    <row r="11" spans="1:108" s="6" customFormat="1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83" t="s">
        <v>101</v>
      </c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10" customFormat="1" ht="27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44" t="s">
        <v>99</v>
      </c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</row>
    <row r="13" spans="1:108" s="6" customFormat="1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45" t="s">
        <v>8</v>
      </c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</row>
    <row r="14" spans="1:108" s="6" customFormat="1" ht="9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</row>
    <row r="15" spans="1:108" s="6" customFormat="1" ht="15" customHeight="1">
      <c r="A15" s="31" t="s">
        <v>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</row>
    <row r="16" ht="9.75" customHeight="1"/>
    <row r="17" spans="1:108" s="13" customFormat="1" ht="12.75">
      <c r="A17" s="60" t="s">
        <v>14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2"/>
      <c r="BJ17" s="60" t="s">
        <v>15</v>
      </c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2"/>
      <c r="BW17" s="32" t="s">
        <v>16</v>
      </c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4"/>
    </row>
    <row r="18" spans="1:108" s="13" customFormat="1" ht="12.75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5"/>
      <c r="BJ18" s="63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5"/>
      <c r="BW18" s="48">
        <v>1</v>
      </c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</row>
    <row r="19" spans="1:108" s="13" customFormat="1" ht="12.75">
      <c r="A19" s="14"/>
      <c r="B19" s="46" t="s">
        <v>10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7"/>
      <c r="BJ19" s="29" t="s">
        <v>17</v>
      </c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57">
        <f>BW20</f>
        <v>1280.833</v>
      </c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9"/>
    </row>
    <row r="20" spans="1:108" s="13" customFormat="1" ht="12.75">
      <c r="A20" s="14"/>
      <c r="B20" s="55" t="s">
        <v>11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6"/>
      <c r="BJ20" s="27" t="s">
        <v>18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57">
        <v>1280.833</v>
      </c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9"/>
    </row>
    <row r="21" spans="1:108" s="13" customFormat="1" ht="12.75">
      <c r="A21" s="14"/>
      <c r="B21" s="55" t="s">
        <v>12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6"/>
      <c r="BJ21" s="27" t="s">
        <v>19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57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9"/>
    </row>
    <row r="22" spans="1:108" s="13" customFormat="1" ht="12.75">
      <c r="A22" s="14"/>
      <c r="B22" s="46" t="s">
        <v>96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7"/>
      <c r="BJ22" s="29" t="s">
        <v>20</v>
      </c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66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8"/>
    </row>
    <row r="23" spans="1:108" s="13" customFormat="1" ht="12.75">
      <c r="A23" s="14"/>
      <c r="B23" s="46" t="s">
        <v>13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7"/>
      <c r="BJ23" s="29" t="s">
        <v>21</v>
      </c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66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8"/>
    </row>
    <row r="24" ht="12" customHeight="1"/>
    <row r="25" spans="1:108" s="7" customFormat="1" ht="15" customHeight="1">
      <c r="A25" s="31" t="s">
        <v>93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</row>
    <row r="26" s="13" customFormat="1" ht="12.75" customHeight="1">
      <c r="DD26" s="23" t="s">
        <v>23</v>
      </c>
    </row>
    <row r="27" spans="1:108" s="2" customFormat="1" ht="12.75" customHeight="1">
      <c r="A27" s="35" t="s">
        <v>22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7"/>
      <c r="BJ27" s="49" t="s">
        <v>15</v>
      </c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1"/>
      <c r="BW27" s="70" t="s">
        <v>3</v>
      </c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 t="s">
        <v>4</v>
      </c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</row>
    <row r="28" spans="1:108" s="2" customFormat="1" ht="12.75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40"/>
      <c r="BJ28" s="52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4"/>
      <c r="BW28" s="69">
        <v>1</v>
      </c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>
        <v>2</v>
      </c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</row>
    <row r="29" spans="1:108" s="17" customFormat="1" ht="12.75">
      <c r="A29" s="32" t="s">
        <v>24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4"/>
      <c r="BJ29" s="29" t="s">
        <v>25</v>
      </c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>
        <f>SUM(BW30:CM34)</f>
        <v>1178777.6245792496</v>
      </c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>
        <f>SUM(CN30:DD34)</f>
        <v>787713.4203</v>
      </c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s="13" customFormat="1" ht="12.75">
      <c r="A30" s="14"/>
      <c r="B30" s="25" t="s">
        <v>50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6"/>
      <c r="BJ30" s="27" t="s">
        <v>26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8">
        <v>909423.1561749995</v>
      </c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>
        <f>'стр.2'!BD7</f>
        <v>598259.87</v>
      </c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</row>
    <row r="31" spans="1:108" s="13" customFormat="1" ht="12.75">
      <c r="A31" s="14"/>
      <c r="B31" s="25" t="s">
        <v>51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6"/>
      <c r="BJ31" s="27" t="s">
        <v>27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8">
        <v>53893.774155000014</v>
      </c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>
        <f>'стр.2'!BD8</f>
        <v>37353.04</v>
      </c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</row>
    <row r="32" spans="1:108" s="13" customFormat="1" ht="25.5" customHeight="1">
      <c r="A32" s="14"/>
      <c r="B32" s="25" t="s">
        <v>52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6"/>
      <c r="BJ32" s="27" t="s">
        <v>28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s="13" customFormat="1" ht="12.75">
      <c r="A33" s="14"/>
      <c r="B33" s="25" t="s">
        <v>53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6"/>
      <c r="BJ33" s="27" t="s">
        <v>29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8">
        <v>215208.08859924998</v>
      </c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>
        <f>'стр.2'!BD10</f>
        <v>151987.84</v>
      </c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</row>
    <row r="34" spans="1:108" s="13" customFormat="1" ht="12.75">
      <c r="A34" s="14"/>
      <c r="B34" s="25" t="s">
        <v>54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6"/>
      <c r="BJ34" s="27" t="s">
        <v>30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>
        <v>252.60565</v>
      </c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>
        <f>'стр.2'!BD11</f>
        <v>112.6703</v>
      </c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</row>
    <row r="35" spans="1:108" s="13" customFormat="1" ht="12.75">
      <c r="A35" s="14"/>
      <c r="B35" s="25" t="s">
        <v>55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6"/>
      <c r="BJ35" s="27" t="s">
        <v>31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</row>
    <row r="36" spans="1:108" s="13" customFormat="1" ht="12.75">
      <c r="A36" s="14"/>
      <c r="B36" s="71" t="s">
        <v>56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2"/>
      <c r="BJ36" s="27" t="s">
        <v>33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</row>
    <row r="37" spans="1:108" s="13" customFormat="1" ht="12.75">
      <c r="A37" s="14"/>
      <c r="B37" s="71" t="s">
        <v>57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2"/>
      <c r="BJ37" s="27" t="s">
        <v>34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</row>
    <row r="38" spans="1:108" s="13" customFormat="1" ht="12.75">
      <c r="A38" s="14"/>
      <c r="B38" s="71" t="s">
        <v>58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2"/>
      <c r="BJ38" s="27" t="s">
        <v>35</v>
      </c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</row>
    <row r="39" spans="1:108" s="13" customFormat="1" ht="12.75">
      <c r="A39" s="14"/>
      <c r="B39" s="73" t="s">
        <v>94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4"/>
      <c r="BJ39" s="27" t="s">
        <v>36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</row>
    <row r="40" spans="1:108" s="13" customFormat="1" ht="12.75">
      <c r="A40" s="14"/>
      <c r="B40" s="73" t="s">
        <v>95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4"/>
      <c r="BJ40" s="27" t="s">
        <v>37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</row>
    <row r="41" spans="1:108" s="13" customFormat="1" ht="12.75">
      <c r="A41" s="14"/>
      <c r="B41" s="71" t="s">
        <v>59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2"/>
      <c r="BJ41" s="27" t="s">
        <v>38</v>
      </c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</row>
    <row r="42" spans="1:108" s="13" customFormat="1" ht="12.75">
      <c r="A42" s="14"/>
      <c r="B42" s="71" t="s">
        <v>60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2"/>
      <c r="BJ42" s="27" t="s">
        <v>39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</row>
    <row r="43" spans="1:108" s="13" customFormat="1" ht="12.75">
      <c r="A43" s="14"/>
      <c r="B43" s="73" t="s">
        <v>61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4"/>
      <c r="BJ43" s="27" t="s">
        <v>41</v>
      </c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</row>
    <row r="44" spans="1:108" s="13" customFormat="1" ht="12.75">
      <c r="A44" s="14"/>
      <c r="B44" s="71" t="s">
        <v>62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2"/>
      <c r="BJ44" s="27" t="s">
        <v>40</v>
      </c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</row>
    <row r="45" spans="1:108" s="13" customFormat="1" ht="12.75">
      <c r="A45" s="14"/>
      <c r="B45" s="73" t="s">
        <v>63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4"/>
      <c r="BJ45" s="27" t="s">
        <v>42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</row>
    <row r="46" spans="1:108" s="13" customFormat="1" ht="12.75">
      <c r="A46" s="14"/>
      <c r="B46" s="73" t="s">
        <v>64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4"/>
      <c r="BJ46" s="27" t="s">
        <v>43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</row>
    <row r="47" spans="1:108" s="13" customFormat="1" ht="12.75">
      <c r="A47" s="14"/>
      <c r="B47" s="71" t="s">
        <v>65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2"/>
      <c r="BJ47" s="27" t="s">
        <v>44</v>
      </c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</row>
    <row r="48" spans="1:108" s="13" customFormat="1" ht="12.75">
      <c r="A48" s="14"/>
      <c r="B48" s="25" t="s">
        <v>66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6"/>
      <c r="BJ48" s="27" t="s">
        <v>32</v>
      </c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</row>
    <row r="49" spans="1:108" s="13" customFormat="1" ht="12.75">
      <c r="A49" s="14"/>
      <c r="B49" s="25" t="s">
        <v>67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6"/>
      <c r="BJ49" s="27" t="s">
        <v>45</v>
      </c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</row>
    <row r="50" spans="1:108" s="17" customFormat="1" ht="12.75">
      <c r="A50" s="15"/>
      <c r="B50" s="75" t="s">
        <v>68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6"/>
      <c r="BJ50" s="29" t="s">
        <v>46</v>
      </c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30">
        <v>1643412.9615842502</v>
      </c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>
        <f>'стр.2'!BD27</f>
        <v>975656.4199999999</v>
      </c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</row>
    <row r="51" spans="1:108" s="13" customFormat="1" ht="27.75" customHeight="1" thickBot="1">
      <c r="A51" s="20"/>
      <c r="B51" s="79" t="s">
        <v>102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80"/>
      <c r="BJ51" s="81" t="s">
        <v>47</v>
      </c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2">
        <f>29346.89+11810.01</f>
        <v>41156.9</v>
      </c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>
        <f>174792.7+14117.7+171327.78</f>
        <v>360238.18000000005</v>
      </c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</row>
    <row r="52" spans="1:108" s="18" customFormat="1" ht="13.5" customHeight="1" thickBot="1">
      <c r="A52" s="21"/>
      <c r="B52" s="90" t="s">
        <v>69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1"/>
      <c r="BJ52" s="77" t="s">
        <v>48</v>
      </c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8">
        <f>BW50+BW51</f>
        <v>1684569.8615842501</v>
      </c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>
        <f>CN50+CN51</f>
        <v>1335894.6</v>
      </c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</row>
    <row r="53" spans="1:108" s="17" customFormat="1" ht="13.5" customHeight="1">
      <c r="A53" s="22"/>
      <c r="B53" s="86" t="s">
        <v>70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7"/>
      <c r="BJ53" s="88" t="s">
        <v>49</v>
      </c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9">
        <f>BW52-CN52</f>
        <v>348675.26158425</v>
      </c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</row>
    <row r="54" spans="75:108" s="1" customFormat="1" ht="6" customHeight="1"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</row>
    <row r="55" s="1" customFormat="1" ht="10.5" customHeight="1">
      <c r="B55" s="1" t="s">
        <v>71</v>
      </c>
    </row>
    <row r="56" s="1" customFormat="1" ht="10.5" customHeight="1">
      <c r="B56" s="1" t="s">
        <v>72</v>
      </c>
    </row>
    <row r="57" s="1" customFormat="1" ht="10.5" customHeight="1">
      <c r="B57" s="1" t="s">
        <v>73</v>
      </c>
    </row>
    <row r="58" spans="2:108" s="1" customFormat="1" ht="24" customHeight="1">
      <c r="B58" s="85" t="s">
        <v>74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</row>
    <row r="59" spans="2:108" s="1" customFormat="1" ht="24" customHeight="1">
      <c r="B59" s="85" t="s">
        <v>75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</row>
    <row r="60" spans="2:108" s="1" customFormat="1" ht="24" customHeight="1">
      <c r="B60" s="85" t="s">
        <v>76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</row>
    <row r="61" s="1" customFormat="1" ht="3" customHeight="1"/>
  </sheetData>
  <sheetProtection/>
  <mergeCells count="140">
    <mergeCell ref="AS11:BL11"/>
    <mergeCell ref="A3:DC3"/>
    <mergeCell ref="B60:DD60"/>
    <mergeCell ref="B53:BI53"/>
    <mergeCell ref="BJ53:BV53"/>
    <mergeCell ref="BW53:CM53"/>
    <mergeCell ref="CN53:DD53"/>
    <mergeCell ref="B58:DD58"/>
    <mergeCell ref="B59:DD59"/>
    <mergeCell ref="B52:BI52"/>
    <mergeCell ref="BJ52:BV52"/>
    <mergeCell ref="BW52:CM52"/>
    <mergeCell ref="CN52:DD52"/>
    <mergeCell ref="B51:BI51"/>
    <mergeCell ref="BJ51:BV51"/>
    <mergeCell ref="BW51:CM51"/>
    <mergeCell ref="CN51:DD51"/>
    <mergeCell ref="B49:BI49"/>
    <mergeCell ref="BJ49:BV49"/>
    <mergeCell ref="BW49:CM49"/>
    <mergeCell ref="CN49:DD49"/>
    <mergeCell ref="B50:BI50"/>
    <mergeCell ref="BJ50:BV50"/>
    <mergeCell ref="BW50:CM50"/>
    <mergeCell ref="CN50:DD50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W27:CM27"/>
    <mergeCell ref="CN27:DD27"/>
    <mergeCell ref="B34:BI34"/>
    <mergeCell ref="BJ34:BV34"/>
    <mergeCell ref="BW34:CM34"/>
    <mergeCell ref="CN34:DD34"/>
    <mergeCell ref="B33:BI33"/>
    <mergeCell ref="BJ33:BV33"/>
    <mergeCell ref="BW33:CM33"/>
    <mergeCell ref="CN33:DD33"/>
    <mergeCell ref="BW28:CM28"/>
    <mergeCell ref="CN28:DD28"/>
    <mergeCell ref="B32:BI32"/>
    <mergeCell ref="BJ32:BV32"/>
    <mergeCell ref="BW32:CM32"/>
    <mergeCell ref="CN32:DD32"/>
    <mergeCell ref="CN31:DD31"/>
    <mergeCell ref="B30:BI30"/>
    <mergeCell ref="BJ30:BV30"/>
    <mergeCell ref="BW30:CM30"/>
    <mergeCell ref="BW20:DD20"/>
    <mergeCell ref="A17:BI18"/>
    <mergeCell ref="BW21:DD21"/>
    <mergeCell ref="BW22:DD22"/>
    <mergeCell ref="BW23:DD23"/>
    <mergeCell ref="B21:BI21"/>
    <mergeCell ref="B22:BI22"/>
    <mergeCell ref="B23:BI23"/>
    <mergeCell ref="BJ23:BV23"/>
    <mergeCell ref="A15:DD15"/>
    <mergeCell ref="B19:BI19"/>
    <mergeCell ref="BW18:DD18"/>
    <mergeCell ref="BJ27:BV28"/>
    <mergeCell ref="B20:BI20"/>
    <mergeCell ref="BW19:DD19"/>
    <mergeCell ref="BJ19:BV19"/>
    <mergeCell ref="BJ17:BV18"/>
    <mergeCell ref="BW17:DD17"/>
    <mergeCell ref="BJ20:BV20"/>
    <mergeCell ref="A1:DC2"/>
    <mergeCell ref="BJ21:BV21"/>
    <mergeCell ref="BJ22:BV22"/>
    <mergeCell ref="A6:DD6"/>
    <mergeCell ref="A7:DD7"/>
    <mergeCell ref="A9:DD9"/>
    <mergeCell ref="A8:DD8"/>
    <mergeCell ref="AX10:BH10"/>
    <mergeCell ref="BL12:DD12"/>
    <mergeCell ref="BL13:DD13"/>
    <mergeCell ref="B31:BI31"/>
    <mergeCell ref="BJ31:BV31"/>
    <mergeCell ref="BW31:CM31"/>
    <mergeCell ref="BJ29:BV29"/>
    <mergeCell ref="BW29:CM29"/>
    <mergeCell ref="A25:DD25"/>
    <mergeCell ref="CN30:DD30"/>
    <mergeCell ref="CN29:DD29"/>
    <mergeCell ref="A29:BI29"/>
    <mergeCell ref="A27:BI2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="115" zoomScaleNormal="115" zoomScaleSheetLayoutView="100" zoomScalePageLayoutView="0" workbookViewId="0" topLeftCell="A1">
      <pane xSplit="66" ySplit="5" topLeftCell="BO7" activePane="bottomRight" state="frozen"/>
      <selection pane="topLeft" activeCell="A1" sqref="A1"/>
      <selection pane="topRight" activeCell="BO1" sqref="BO1"/>
      <selection pane="bottomLeft" activeCell="A6" sqref="A6"/>
      <selection pane="bottomRight" activeCell="FC29" sqref="FC29:FK29"/>
    </sheetView>
  </sheetViews>
  <sheetFormatPr defaultColWidth="0.875" defaultRowHeight="12.75"/>
  <cols>
    <col min="1" max="65" width="0.875" style="13" customWidth="1"/>
    <col min="66" max="66" width="1.25" style="13" customWidth="1"/>
    <col min="67" max="83" width="0.875" style="13" customWidth="1"/>
    <col min="84" max="84" width="2.375" style="13" customWidth="1"/>
    <col min="85" max="91" width="0.875" style="13" customWidth="1"/>
    <col min="92" max="92" width="2.375" style="13" customWidth="1"/>
    <col min="93" max="100" width="0.875" style="13" customWidth="1"/>
    <col min="101" max="101" width="1.875" style="13" customWidth="1"/>
    <col min="102" max="109" width="0.875" style="13" customWidth="1"/>
    <col min="110" max="110" width="2.00390625" style="13" customWidth="1"/>
    <col min="111" max="152" width="0.875" style="13" customWidth="1"/>
    <col min="153" max="153" width="1.25" style="13" customWidth="1"/>
    <col min="154" max="161" width="0.875" style="13" customWidth="1"/>
    <col min="162" max="162" width="2.25390625" style="13" customWidth="1"/>
    <col min="163" max="16384" width="0.875" style="13" customWidth="1"/>
  </cols>
  <sheetData>
    <row r="1" spans="2:166" ht="15" customHeight="1">
      <c r="B1" s="31" t="s">
        <v>86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</row>
    <row r="2" ht="6" customHeight="1"/>
    <row r="3" spans="1:167" s="2" customFormat="1" ht="12.75" customHeight="1">
      <c r="A3" s="35" t="s">
        <v>22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7"/>
      <c r="AV3" s="49" t="s">
        <v>15</v>
      </c>
      <c r="AW3" s="106"/>
      <c r="AX3" s="106"/>
      <c r="AY3" s="106"/>
      <c r="AZ3" s="106"/>
      <c r="BA3" s="106"/>
      <c r="BB3" s="106"/>
      <c r="BC3" s="107"/>
      <c r="BD3" s="35" t="s">
        <v>79</v>
      </c>
      <c r="BE3" s="36"/>
      <c r="BF3" s="36"/>
      <c r="BG3" s="36"/>
      <c r="BH3" s="36"/>
      <c r="BI3" s="36"/>
      <c r="BJ3" s="36"/>
      <c r="BK3" s="36"/>
      <c r="BL3" s="36"/>
      <c r="BM3" s="36"/>
      <c r="BN3" s="37"/>
      <c r="BO3" s="32" t="s">
        <v>80</v>
      </c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4"/>
    </row>
    <row r="4" spans="1:167" s="2" customFormat="1" ht="113.25" customHeight="1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8"/>
      <c r="AV4" s="108"/>
      <c r="AW4" s="109"/>
      <c r="AX4" s="109"/>
      <c r="AY4" s="109"/>
      <c r="AZ4" s="109"/>
      <c r="BA4" s="109"/>
      <c r="BB4" s="109"/>
      <c r="BC4" s="110"/>
      <c r="BD4" s="38"/>
      <c r="BE4" s="39"/>
      <c r="BF4" s="39"/>
      <c r="BG4" s="39"/>
      <c r="BH4" s="39"/>
      <c r="BI4" s="39"/>
      <c r="BJ4" s="39"/>
      <c r="BK4" s="39"/>
      <c r="BL4" s="39"/>
      <c r="BM4" s="39"/>
      <c r="BN4" s="40"/>
      <c r="BO4" s="95" t="s">
        <v>90</v>
      </c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 t="s">
        <v>91</v>
      </c>
      <c r="CB4" s="95"/>
      <c r="CC4" s="95"/>
      <c r="CD4" s="95"/>
      <c r="CE4" s="95"/>
      <c r="CF4" s="95"/>
      <c r="CG4" s="95"/>
      <c r="CH4" s="95"/>
      <c r="CI4" s="95"/>
      <c r="CJ4" s="95" t="s">
        <v>81</v>
      </c>
      <c r="CK4" s="95"/>
      <c r="CL4" s="95"/>
      <c r="CM4" s="95"/>
      <c r="CN4" s="95"/>
      <c r="CO4" s="95"/>
      <c r="CP4" s="95"/>
      <c r="CQ4" s="95"/>
      <c r="CR4" s="95"/>
      <c r="CS4" s="95" t="s">
        <v>89</v>
      </c>
      <c r="CT4" s="95"/>
      <c r="CU4" s="95"/>
      <c r="CV4" s="95"/>
      <c r="CW4" s="95"/>
      <c r="CX4" s="95"/>
      <c r="CY4" s="95"/>
      <c r="CZ4" s="95"/>
      <c r="DA4" s="95"/>
      <c r="DB4" s="95" t="s">
        <v>82</v>
      </c>
      <c r="DC4" s="95"/>
      <c r="DD4" s="95"/>
      <c r="DE4" s="95"/>
      <c r="DF4" s="95"/>
      <c r="DG4" s="95"/>
      <c r="DH4" s="95"/>
      <c r="DI4" s="95"/>
      <c r="DJ4" s="95"/>
      <c r="DK4" s="95" t="s">
        <v>84</v>
      </c>
      <c r="DL4" s="95"/>
      <c r="DM4" s="95"/>
      <c r="DN4" s="95"/>
      <c r="DO4" s="95"/>
      <c r="DP4" s="95"/>
      <c r="DQ4" s="95"/>
      <c r="DR4" s="95"/>
      <c r="DS4" s="95"/>
      <c r="DT4" s="95"/>
      <c r="DU4" s="95" t="s">
        <v>83</v>
      </c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 t="s">
        <v>87</v>
      </c>
      <c r="EK4" s="95"/>
      <c r="EL4" s="95"/>
      <c r="EM4" s="95"/>
      <c r="EN4" s="95"/>
      <c r="EO4" s="95"/>
      <c r="EP4" s="95"/>
      <c r="EQ4" s="95"/>
      <c r="ER4" s="95"/>
      <c r="ES4" s="95" t="s">
        <v>88</v>
      </c>
      <c r="ET4" s="95"/>
      <c r="EU4" s="95"/>
      <c r="EV4" s="95"/>
      <c r="EW4" s="95"/>
      <c r="EX4" s="95"/>
      <c r="EY4" s="95"/>
      <c r="EZ4" s="95"/>
      <c r="FA4" s="95"/>
      <c r="FB4" s="95"/>
      <c r="FC4" s="95" t="s">
        <v>85</v>
      </c>
      <c r="FD4" s="95"/>
      <c r="FE4" s="95"/>
      <c r="FF4" s="95"/>
      <c r="FG4" s="95"/>
      <c r="FH4" s="95"/>
      <c r="FI4" s="95"/>
      <c r="FJ4" s="95"/>
      <c r="FK4" s="95"/>
    </row>
    <row r="5" spans="1:167" s="2" customFormat="1" ht="12" customHeight="1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8"/>
      <c r="AV5" s="111"/>
      <c r="AW5" s="112"/>
      <c r="AX5" s="112"/>
      <c r="AY5" s="112"/>
      <c r="AZ5" s="112"/>
      <c r="BA5" s="112"/>
      <c r="BB5" s="112"/>
      <c r="BC5" s="113"/>
      <c r="BD5" s="69">
        <v>1</v>
      </c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>
        <v>2</v>
      </c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>
        <v>3</v>
      </c>
      <c r="CB5" s="69"/>
      <c r="CC5" s="69"/>
      <c r="CD5" s="69"/>
      <c r="CE5" s="69"/>
      <c r="CF5" s="69"/>
      <c r="CG5" s="69"/>
      <c r="CH5" s="69"/>
      <c r="CI5" s="69"/>
      <c r="CJ5" s="69">
        <v>4</v>
      </c>
      <c r="CK5" s="69"/>
      <c r="CL5" s="69"/>
      <c r="CM5" s="69"/>
      <c r="CN5" s="69"/>
      <c r="CO5" s="69"/>
      <c r="CP5" s="69"/>
      <c r="CQ5" s="69"/>
      <c r="CR5" s="69"/>
      <c r="CS5" s="69">
        <v>5</v>
      </c>
      <c r="CT5" s="69"/>
      <c r="CU5" s="69"/>
      <c r="CV5" s="69"/>
      <c r="CW5" s="69"/>
      <c r="CX5" s="69"/>
      <c r="CY5" s="69"/>
      <c r="CZ5" s="69"/>
      <c r="DA5" s="69"/>
      <c r="DB5" s="69">
        <v>6</v>
      </c>
      <c r="DC5" s="69"/>
      <c r="DD5" s="69"/>
      <c r="DE5" s="69"/>
      <c r="DF5" s="69"/>
      <c r="DG5" s="69"/>
      <c r="DH5" s="69"/>
      <c r="DI5" s="69"/>
      <c r="DJ5" s="69"/>
      <c r="DK5" s="69">
        <v>7</v>
      </c>
      <c r="DL5" s="69"/>
      <c r="DM5" s="69"/>
      <c r="DN5" s="69"/>
      <c r="DO5" s="69"/>
      <c r="DP5" s="69"/>
      <c r="DQ5" s="69"/>
      <c r="DR5" s="69"/>
      <c r="DS5" s="69"/>
      <c r="DT5" s="69"/>
      <c r="DU5" s="69">
        <v>8</v>
      </c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>
        <v>9</v>
      </c>
      <c r="EK5" s="69"/>
      <c r="EL5" s="69"/>
      <c r="EM5" s="69"/>
      <c r="EN5" s="69"/>
      <c r="EO5" s="69"/>
      <c r="EP5" s="69"/>
      <c r="EQ5" s="69"/>
      <c r="ER5" s="69"/>
      <c r="ES5" s="69">
        <v>10</v>
      </c>
      <c r="ET5" s="69"/>
      <c r="EU5" s="69"/>
      <c r="EV5" s="69"/>
      <c r="EW5" s="69"/>
      <c r="EX5" s="69"/>
      <c r="EY5" s="69"/>
      <c r="EZ5" s="69"/>
      <c r="FA5" s="69"/>
      <c r="FB5" s="69"/>
      <c r="FC5" s="69">
        <v>11</v>
      </c>
      <c r="FD5" s="69"/>
      <c r="FE5" s="69"/>
      <c r="FF5" s="69"/>
      <c r="FG5" s="69"/>
      <c r="FH5" s="69"/>
      <c r="FI5" s="69"/>
      <c r="FJ5" s="69"/>
      <c r="FK5" s="69"/>
    </row>
    <row r="6" spans="1:167" s="17" customFormat="1" ht="13.5" customHeight="1">
      <c r="A6" s="15"/>
      <c r="B6" s="101" t="s">
        <v>24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2"/>
      <c r="AV6" s="29" t="s">
        <v>25</v>
      </c>
      <c r="AW6" s="29"/>
      <c r="AX6" s="29"/>
      <c r="AY6" s="29"/>
      <c r="AZ6" s="29"/>
      <c r="BA6" s="29"/>
      <c r="BB6" s="29"/>
      <c r="BC6" s="29"/>
      <c r="BD6" s="30">
        <f>SUM(BO6:FK6)</f>
        <v>787713.4203</v>
      </c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>
        <f>SUM(CA7:CI12)</f>
        <v>123321.43999999997</v>
      </c>
      <c r="CB6" s="30"/>
      <c r="CC6" s="30"/>
      <c r="CD6" s="30"/>
      <c r="CE6" s="30"/>
      <c r="CF6" s="30"/>
      <c r="CG6" s="30"/>
      <c r="CH6" s="30"/>
      <c r="CI6" s="30"/>
      <c r="CJ6" s="30">
        <f>SUM(CJ7:CR12)</f>
        <v>208717.13999999998</v>
      </c>
      <c r="CK6" s="30"/>
      <c r="CL6" s="30"/>
      <c r="CM6" s="30"/>
      <c r="CN6" s="30"/>
      <c r="CO6" s="30"/>
      <c r="CP6" s="30"/>
      <c r="CQ6" s="30"/>
      <c r="CR6" s="30"/>
      <c r="CS6" s="30">
        <f>SUM(CS7:DA12)</f>
        <v>42340.97</v>
      </c>
      <c r="CT6" s="30"/>
      <c r="CU6" s="30"/>
      <c r="CV6" s="30"/>
      <c r="CW6" s="30"/>
      <c r="CX6" s="30"/>
      <c r="CY6" s="30"/>
      <c r="CZ6" s="30"/>
      <c r="DA6" s="30"/>
      <c r="DB6" s="30">
        <f>SUM(DB7:DJ12)</f>
        <v>219081.61</v>
      </c>
      <c r="DC6" s="30"/>
      <c r="DD6" s="30"/>
      <c r="DE6" s="30"/>
      <c r="DF6" s="30"/>
      <c r="DG6" s="30"/>
      <c r="DH6" s="30"/>
      <c r="DI6" s="30"/>
      <c r="DJ6" s="30"/>
      <c r="DK6" s="30">
        <f>SUM(DK7:DT12)</f>
        <v>74520.19300000004</v>
      </c>
      <c r="DL6" s="30"/>
      <c r="DM6" s="30"/>
      <c r="DN6" s="30"/>
      <c r="DO6" s="30"/>
      <c r="DP6" s="30"/>
      <c r="DQ6" s="30"/>
      <c r="DR6" s="30"/>
      <c r="DS6" s="30"/>
      <c r="DT6" s="30"/>
      <c r="DU6" s="30">
        <f>SUM(DU7:EI12)</f>
        <v>0</v>
      </c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>
        <f>SUM(ES7:FB12)</f>
        <v>478.78</v>
      </c>
      <c r="ET6" s="30"/>
      <c r="EU6" s="30"/>
      <c r="EV6" s="30"/>
      <c r="EW6" s="30"/>
      <c r="EX6" s="30"/>
      <c r="EY6" s="30"/>
      <c r="EZ6" s="30"/>
      <c r="FA6" s="30"/>
      <c r="FB6" s="30"/>
      <c r="FC6" s="92">
        <f>SUM(FC7:FK11)</f>
        <v>119253.2873</v>
      </c>
      <c r="FD6" s="93"/>
      <c r="FE6" s="93"/>
      <c r="FF6" s="93"/>
      <c r="FG6" s="93"/>
      <c r="FH6" s="93"/>
      <c r="FI6" s="93"/>
      <c r="FJ6" s="93"/>
      <c r="FK6" s="94"/>
    </row>
    <row r="7" spans="1:167" ht="13.5" customHeight="1">
      <c r="A7" s="16"/>
      <c r="B7" s="99" t="s">
        <v>50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100"/>
      <c r="AV7" s="27" t="s">
        <v>26</v>
      </c>
      <c r="AW7" s="27"/>
      <c r="AX7" s="27"/>
      <c r="AY7" s="27"/>
      <c r="AZ7" s="27"/>
      <c r="BA7" s="27"/>
      <c r="BB7" s="27"/>
      <c r="BC7" s="27"/>
      <c r="BD7" s="30">
        <f>SUM(BO7:FK7)</f>
        <v>598259.87</v>
      </c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>
        <f>24159.16+56557.74+686.19+13601.43</f>
        <v>95004.51999999999</v>
      </c>
      <c r="CB7" s="28"/>
      <c r="CC7" s="28"/>
      <c r="CD7" s="28"/>
      <c r="CE7" s="28"/>
      <c r="CF7" s="28"/>
      <c r="CG7" s="28"/>
      <c r="CH7" s="28"/>
      <c r="CI7" s="28"/>
      <c r="CJ7" s="28">
        <v>169252.25</v>
      </c>
      <c r="CK7" s="28"/>
      <c r="CL7" s="28"/>
      <c r="CM7" s="28"/>
      <c r="CN7" s="28"/>
      <c r="CO7" s="28"/>
      <c r="CP7" s="28"/>
      <c r="CQ7" s="28"/>
      <c r="CR7" s="28"/>
      <c r="CS7" s="28">
        <v>35106.12</v>
      </c>
      <c r="CT7" s="28"/>
      <c r="CU7" s="28"/>
      <c r="CV7" s="28"/>
      <c r="CW7" s="28"/>
      <c r="CX7" s="28"/>
      <c r="CY7" s="28"/>
      <c r="CZ7" s="28"/>
      <c r="DA7" s="28"/>
      <c r="DB7" s="28">
        <v>147899.83</v>
      </c>
      <c r="DC7" s="28"/>
      <c r="DD7" s="28"/>
      <c r="DE7" s="28"/>
      <c r="DF7" s="28"/>
      <c r="DG7" s="28"/>
      <c r="DH7" s="28"/>
      <c r="DI7" s="28"/>
      <c r="DJ7" s="28"/>
      <c r="DK7" s="28">
        <f>507688.28-CA7-CJ7-CS7-ES7-DB7</f>
        <v>60019.73000000004</v>
      </c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>
        <f>259.84+145.99</f>
        <v>405.83</v>
      </c>
      <c r="ET7" s="28"/>
      <c r="EU7" s="28"/>
      <c r="EV7" s="28"/>
      <c r="EW7" s="28"/>
      <c r="EX7" s="28"/>
      <c r="EY7" s="28"/>
      <c r="EZ7" s="28"/>
      <c r="FA7" s="28"/>
      <c r="FB7" s="28"/>
      <c r="FC7" s="28">
        <v>90571.59</v>
      </c>
      <c r="FD7" s="28"/>
      <c r="FE7" s="28"/>
      <c r="FF7" s="28"/>
      <c r="FG7" s="28"/>
      <c r="FH7" s="28"/>
      <c r="FI7" s="28"/>
      <c r="FJ7" s="28"/>
      <c r="FK7" s="28"/>
    </row>
    <row r="8" spans="1:167" ht="13.5" customHeight="1">
      <c r="A8" s="14"/>
      <c r="B8" s="25" t="s">
        <v>51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6"/>
      <c r="AV8" s="27" t="s">
        <v>27</v>
      </c>
      <c r="AW8" s="27"/>
      <c r="AX8" s="27"/>
      <c r="AY8" s="27"/>
      <c r="AZ8" s="27"/>
      <c r="BA8" s="27"/>
      <c r="BB8" s="27"/>
      <c r="BC8" s="27"/>
      <c r="BD8" s="30">
        <f>SUM(BO8:FK8)</f>
        <v>37353.04</v>
      </c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>
        <f>0+694.09+0+1704.45</f>
        <v>2398.54</v>
      </c>
      <c r="CB8" s="28"/>
      <c r="CC8" s="28"/>
      <c r="CD8" s="28"/>
      <c r="CE8" s="28"/>
      <c r="CF8" s="28"/>
      <c r="CG8" s="28"/>
      <c r="CH8" s="28"/>
      <c r="CI8" s="28"/>
      <c r="CJ8" s="28">
        <v>17177.9</v>
      </c>
      <c r="CK8" s="28"/>
      <c r="CL8" s="28"/>
      <c r="CM8" s="28"/>
      <c r="CN8" s="28"/>
      <c r="CO8" s="28"/>
      <c r="CP8" s="28"/>
      <c r="CQ8" s="28"/>
      <c r="CR8" s="28"/>
      <c r="CS8" s="28">
        <v>3991.42</v>
      </c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>
        <f>31698.1-CA8-CJ8-CS8-ES8-DB8</f>
        <v>8065.559999999996</v>
      </c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>
        <v>64.68</v>
      </c>
      <c r="ET8" s="28"/>
      <c r="EU8" s="28"/>
      <c r="EV8" s="28"/>
      <c r="EW8" s="28"/>
      <c r="EX8" s="28"/>
      <c r="EY8" s="28"/>
      <c r="EZ8" s="28"/>
      <c r="FA8" s="28"/>
      <c r="FB8" s="28"/>
      <c r="FC8" s="28">
        <v>5654.94</v>
      </c>
      <c r="FD8" s="28"/>
      <c r="FE8" s="28"/>
      <c r="FF8" s="28"/>
      <c r="FG8" s="28"/>
      <c r="FH8" s="28"/>
      <c r="FI8" s="28"/>
      <c r="FJ8" s="28"/>
      <c r="FK8" s="28"/>
    </row>
    <row r="9" spans="1:167" ht="26.25" customHeight="1">
      <c r="A9" s="14"/>
      <c r="B9" s="25" t="s">
        <v>77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 t="s">
        <v>28</v>
      </c>
      <c r="AW9" s="27"/>
      <c r="AX9" s="27"/>
      <c r="AY9" s="27"/>
      <c r="AZ9" s="27"/>
      <c r="BA9" s="27"/>
      <c r="BB9" s="27"/>
      <c r="BC9" s="27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</row>
    <row r="10" spans="1:167" ht="13.5" customHeight="1">
      <c r="A10" s="14"/>
      <c r="B10" s="46" t="s">
        <v>53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7"/>
      <c r="AV10" s="27" t="s">
        <v>29</v>
      </c>
      <c r="AW10" s="27"/>
      <c r="AX10" s="27"/>
      <c r="AY10" s="27"/>
      <c r="AZ10" s="27"/>
      <c r="BA10" s="27"/>
      <c r="BB10" s="27"/>
      <c r="BC10" s="27"/>
      <c r="BD10" s="30">
        <f>SUM(BO10:FK10)</f>
        <v>151987.84</v>
      </c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>
        <f>1097.37+10.06+1157.19+4342.28+448.09+4000.07+14863.32</f>
        <v>25918.379999999997</v>
      </c>
      <c r="CB10" s="28"/>
      <c r="CC10" s="28"/>
      <c r="CD10" s="28"/>
      <c r="CE10" s="28"/>
      <c r="CF10" s="28"/>
      <c r="CG10" s="28"/>
      <c r="CH10" s="28"/>
      <c r="CI10" s="28"/>
      <c r="CJ10" s="28">
        <v>22286.99</v>
      </c>
      <c r="CK10" s="28"/>
      <c r="CL10" s="28"/>
      <c r="CM10" s="28"/>
      <c r="CN10" s="28"/>
      <c r="CO10" s="28"/>
      <c r="CP10" s="28"/>
      <c r="CQ10" s="28"/>
      <c r="CR10" s="28"/>
      <c r="CS10" s="28">
        <v>3243.43</v>
      </c>
      <c r="CT10" s="28"/>
      <c r="CU10" s="28"/>
      <c r="CV10" s="28"/>
      <c r="CW10" s="28"/>
      <c r="CX10" s="28"/>
      <c r="CY10" s="28"/>
      <c r="CZ10" s="28"/>
      <c r="DA10" s="28"/>
      <c r="DB10" s="28">
        <v>71181.78</v>
      </c>
      <c r="DC10" s="28"/>
      <c r="DD10" s="28"/>
      <c r="DE10" s="28"/>
      <c r="DF10" s="28"/>
      <c r="DG10" s="28"/>
      <c r="DH10" s="28"/>
      <c r="DI10" s="28"/>
      <c r="DJ10" s="28"/>
      <c r="DK10" s="28">
        <f>128978.14-CA10-CJ10-CS10-ES10-DB10</f>
        <v>6339.290000000008</v>
      </c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>
        <f>8.27</f>
        <v>8.27</v>
      </c>
      <c r="ET10" s="28"/>
      <c r="EU10" s="28"/>
      <c r="EV10" s="28"/>
      <c r="EW10" s="28"/>
      <c r="EX10" s="28"/>
      <c r="EY10" s="28"/>
      <c r="EZ10" s="28"/>
      <c r="FA10" s="28"/>
      <c r="FB10" s="28"/>
      <c r="FC10" s="28">
        <v>23009.7</v>
      </c>
      <c r="FD10" s="28"/>
      <c r="FE10" s="28"/>
      <c r="FF10" s="28"/>
      <c r="FG10" s="28"/>
      <c r="FH10" s="28"/>
      <c r="FI10" s="28"/>
      <c r="FJ10" s="28"/>
      <c r="FK10" s="28"/>
    </row>
    <row r="11" spans="1:167" ht="13.5" customHeight="1">
      <c r="A11" s="14"/>
      <c r="B11" s="25" t="s">
        <v>54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6"/>
      <c r="AV11" s="27" t="s">
        <v>30</v>
      </c>
      <c r="AW11" s="27"/>
      <c r="AX11" s="27"/>
      <c r="AY11" s="27"/>
      <c r="AZ11" s="27"/>
      <c r="BA11" s="27"/>
      <c r="BB11" s="27"/>
      <c r="BC11" s="27"/>
      <c r="BD11" s="30">
        <f>SUM(BO11:FK11)</f>
        <v>112.6703</v>
      </c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>
        <f>95.613-CA11-CJ11-CS11-ES11-DB11</f>
        <v>95.613</v>
      </c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>
        <v>17.0573</v>
      </c>
      <c r="FD11" s="28"/>
      <c r="FE11" s="28"/>
      <c r="FF11" s="28"/>
      <c r="FG11" s="28"/>
      <c r="FH11" s="28"/>
      <c r="FI11" s="28"/>
      <c r="FJ11" s="28"/>
      <c r="FK11" s="28"/>
    </row>
    <row r="12" spans="1:167" ht="13.5" customHeight="1">
      <c r="A12" s="14"/>
      <c r="B12" s="25" t="s">
        <v>55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6"/>
      <c r="AV12" s="27" t="s">
        <v>31</v>
      </c>
      <c r="AW12" s="27"/>
      <c r="AX12" s="27"/>
      <c r="AY12" s="27"/>
      <c r="AZ12" s="27"/>
      <c r="BA12" s="27"/>
      <c r="BB12" s="27"/>
      <c r="BC12" s="27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</row>
    <row r="13" spans="1:167" ht="13.5" customHeight="1">
      <c r="A13" s="14"/>
      <c r="B13" s="71" t="s">
        <v>56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2"/>
      <c r="AV13" s="27" t="s">
        <v>33</v>
      </c>
      <c r="AW13" s="27"/>
      <c r="AX13" s="27"/>
      <c r="AY13" s="27"/>
      <c r="AZ13" s="27"/>
      <c r="BA13" s="27"/>
      <c r="BB13" s="27"/>
      <c r="BC13" s="27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</row>
    <row r="14" spans="1:167" ht="13.5" customHeight="1">
      <c r="A14" s="14"/>
      <c r="B14" s="71" t="s">
        <v>57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2"/>
      <c r="AV14" s="27" t="s">
        <v>34</v>
      </c>
      <c r="AW14" s="27"/>
      <c r="AX14" s="27"/>
      <c r="AY14" s="27"/>
      <c r="AZ14" s="27"/>
      <c r="BA14" s="27"/>
      <c r="BB14" s="27"/>
      <c r="BC14" s="27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</row>
    <row r="15" spans="1:167" ht="13.5" customHeight="1">
      <c r="A15" s="14"/>
      <c r="B15" s="71" t="s">
        <v>58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2"/>
      <c r="AV15" s="27" t="s">
        <v>35</v>
      </c>
      <c r="AW15" s="27"/>
      <c r="AX15" s="27"/>
      <c r="AY15" s="27"/>
      <c r="AZ15" s="27"/>
      <c r="BA15" s="27"/>
      <c r="BB15" s="27"/>
      <c r="BC15" s="27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</row>
    <row r="16" spans="1:167" ht="13.5" customHeight="1">
      <c r="A16" s="14"/>
      <c r="B16" s="73" t="s">
        <v>94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4"/>
      <c r="AV16" s="27" t="s">
        <v>36</v>
      </c>
      <c r="AW16" s="27"/>
      <c r="AX16" s="27"/>
      <c r="AY16" s="27"/>
      <c r="AZ16" s="27"/>
      <c r="BA16" s="27"/>
      <c r="BB16" s="27"/>
      <c r="BC16" s="27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</row>
    <row r="17" spans="1:167" ht="13.5" customHeight="1">
      <c r="A17" s="14"/>
      <c r="B17" s="73" t="s">
        <v>95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4"/>
      <c r="AV17" s="27" t="s">
        <v>37</v>
      </c>
      <c r="AW17" s="27"/>
      <c r="AX17" s="27"/>
      <c r="AY17" s="27"/>
      <c r="AZ17" s="27"/>
      <c r="BA17" s="27"/>
      <c r="BB17" s="27"/>
      <c r="BC17" s="27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</row>
    <row r="18" spans="1:167" ht="13.5" customHeight="1">
      <c r="A18" s="14"/>
      <c r="B18" s="71" t="s">
        <v>59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2"/>
      <c r="AV18" s="27" t="s">
        <v>38</v>
      </c>
      <c r="AW18" s="27"/>
      <c r="AX18" s="27"/>
      <c r="AY18" s="27"/>
      <c r="AZ18" s="27"/>
      <c r="BA18" s="27"/>
      <c r="BB18" s="27"/>
      <c r="BC18" s="27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</row>
    <row r="19" spans="1:167" ht="13.5" customHeight="1">
      <c r="A19" s="14"/>
      <c r="B19" s="71" t="s">
        <v>60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2"/>
      <c r="AV19" s="27" t="s">
        <v>39</v>
      </c>
      <c r="AW19" s="27"/>
      <c r="AX19" s="27"/>
      <c r="AY19" s="27"/>
      <c r="AZ19" s="27"/>
      <c r="BA19" s="27"/>
      <c r="BB19" s="27"/>
      <c r="BC19" s="27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</row>
    <row r="20" spans="1:167" ht="13.5" customHeight="1">
      <c r="A20" s="14"/>
      <c r="B20" s="73" t="s">
        <v>61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4"/>
      <c r="AV20" s="27" t="s">
        <v>41</v>
      </c>
      <c r="AW20" s="27"/>
      <c r="AX20" s="27"/>
      <c r="AY20" s="27"/>
      <c r="AZ20" s="27"/>
      <c r="BA20" s="27"/>
      <c r="BB20" s="27"/>
      <c r="BC20" s="27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</row>
    <row r="21" spans="1:167" ht="13.5" customHeight="1">
      <c r="A21" s="14"/>
      <c r="B21" s="71" t="s">
        <v>62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2"/>
      <c r="AV21" s="27" t="s">
        <v>40</v>
      </c>
      <c r="AW21" s="27"/>
      <c r="AX21" s="27"/>
      <c r="AY21" s="27"/>
      <c r="AZ21" s="27"/>
      <c r="BA21" s="27"/>
      <c r="BB21" s="27"/>
      <c r="BC21" s="27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</row>
    <row r="22" spans="1:167" ht="13.5" customHeight="1">
      <c r="A22" s="14"/>
      <c r="B22" s="73" t="s">
        <v>63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4"/>
      <c r="AV22" s="27" t="s">
        <v>42</v>
      </c>
      <c r="AW22" s="27"/>
      <c r="AX22" s="27"/>
      <c r="AY22" s="27"/>
      <c r="AZ22" s="27"/>
      <c r="BA22" s="27"/>
      <c r="BB22" s="27"/>
      <c r="BC22" s="27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</row>
    <row r="23" spans="1:167" ht="13.5" customHeight="1">
      <c r="A23" s="14"/>
      <c r="B23" s="73" t="s">
        <v>64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4"/>
      <c r="AV23" s="27" t="s">
        <v>43</v>
      </c>
      <c r="AW23" s="27"/>
      <c r="AX23" s="27"/>
      <c r="AY23" s="27"/>
      <c r="AZ23" s="27"/>
      <c r="BA23" s="27"/>
      <c r="BB23" s="27"/>
      <c r="BC23" s="27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</row>
    <row r="24" spans="1:167" ht="13.5" customHeight="1">
      <c r="A24" s="14"/>
      <c r="B24" s="71" t="s">
        <v>65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2"/>
      <c r="AV24" s="27" t="s">
        <v>44</v>
      </c>
      <c r="AW24" s="27"/>
      <c r="AX24" s="27"/>
      <c r="AY24" s="27"/>
      <c r="AZ24" s="27"/>
      <c r="BA24" s="27"/>
      <c r="BB24" s="27"/>
      <c r="BC24" s="27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</row>
    <row r="25" spans="1:167" ht="13.5" customHeight="1">
      <c r="A25" s="14"/>
      <c r="B25" s="25" t="s">
        <v>66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6"/>
      <c r="AV25" s="27" t="s">
        <v>32</v>
      </c>
      <c r="AW25" s="27"/>
      <c r="AX25" s="27"/>
      <c r="AY25" s="27"/>
      <c r="AZ25" s="27"/>
      <c r="BA25" s="27"/>
      <c r="BB25" s="27"/>
      <c r="BC25" s="27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</row>
    <row r="26" spans="1:167" ht="13.5" customHeight="1">
      <c r="A26" s="14"/>
      <c r="B26" s="25" t="s">
        <v>67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6"/>
      <c r="AV26" s="27" t="s">
        <v>45</v>
      </c>
      <c r="AW26" s="27"/>
      <c r="AX26" s="27"/>
      <c r="AY26" s="27"/>
      <c r="AZ26" s="27"/>
      <c r="BA26" s="27"/>
      <c r="BB26" s="27"/>
      <c r="BC26" s="27"/>
      <c r="BD26" s="115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</row>
    <row r="27" spans="1:167" s="17" customFormat="1" ht="13.5" customHeight="1">
      <c r="A27" s="15"/>
      <c r="B27" s="75" t="s">
        <v>78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6"/>
      <c r="AV27" s="29" t="s">
        <v>46</v>
      </c>
      <c r="AW27" s="29"/>
      <c r="AX27" s="29"/>
      <c r="AY27" s="29"/>
      <c r="AZ27" s="29"/>
      <c r="BA27" s="29"/>
      <c r="BB27" s="29"/>
      <c r="BC27" s="29"/>
      <c r="BD27" s="92">
        <f>SUM(CA27:FK27)</f>
        <v>975656.4199999999</v>
      </c>
      <c r="BE27" s="93"/>
      <c r="BF27" s="93"/>
      <c r="BG27" s="93"/>
      <c r="BH27" s="93"/>
      <c r="BI27" s="93"/>
      <c r="BJ27" s="93"/>
      <c r="BK27" s="93"/>
      <c r="BL27" s="93"/>
      <c r="BM27" s="93"/>
      <c r="BN27" s="94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>
        <f>39863.81+315+273+1207.8+58015.79+6209.76+5912.14+459.75+11566.67+737+29602.88</f>
        <v>154163.59999999998</v>
      </c>
      <c r="CB27" s="30"/>
      <c r="CC27" s="30"/>
      <c r="CD27" s="30"/>
      <c r="CE27" s="30"/>
      <c r="CF27" s="30"/>
      <c r="CG27" s="30"/>
      <c r="CH27" s="30"/>
      <c r="CI27" s="30"/>
      <c r="CJ27" s="30">
        <f>240924.48+20330.29</f>
        <v>261254.77000000002</v>
      </c>
      <c r="CK27" s="30"/>
      <c r="CL27" s="30"/>
      <c r="CM27" s="30"/>
      <c r="CN27" s="30"/>
      <c r="CO27" s="30"/>
      <c r="CP27" s="30"/>
      <c r="CQ27" s="30"/>
      <c r="CR27" s="30"/>
      <c r="CS27" s="30">
        <f>48668.28+4178.8</f>
        <v>52847.08</v>
      </c>
      <c r="CT27" s="30"/>
      <c r="CU27" s="30"/>
      <c r="CV27" s="30"/>
      <c r="CW27" s="30"/>
      <c r="CX27" s="30"/>
      <c r="CY27" s="30"/>
      <c r="CZ27" s="30"/>
      <c r="DA27" s="30"/>
      <c r="DB27" s="30">
        <f>236907.62+1141.62</f>
        <v>238049.24</v>
      </c>
      <c r="DC27" s="30"/>
      <c r="DD27" s="30"/>
      <c r="DE27" s="30"/>
      <c r="DF27" s="30"/>
      <c r="DG27" s="30"/>
      <c r="DH27" s="30"/>
      <c r="DI27" s="30"/>
      <c r="DJ27" s="30"/>
      <c r="DK27" s="92">
        <f>827912.48-CA27-CJ27-CS27-ES27-DB27</f>
        <v>121027.75</v>
      </c>
      <c r="DL27" s="93"/>
      <c r="DM27" s="93"/>
      <c r="DN27" s="93"/>
      <c r="DO27" s="93"/>
      <c r="DP27" s="93"/>
      <c r="DQ27" s="93"/>
      <c r="DR27" s="93"/>
      <c r="DS27" s="93"/>
      <c r="DT27" s="94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>
        <f>395.86+1.32+172.86</f>
        <v>570.04</v>
      </c>
      <c r="ET27" s="30"/>
      <c r="EU27" s="30"/>
      <c r="EV27" s="30"/>
      <c r="EW27" s="30"/>
      <c r="EX27" s="30"/>
      <c r="EY27" s="30"/>
      <c r="EZ27" s="30"/>
      <c r="FA27" s="30"/>
      <c r="FB27" s="30"/>
      <c r="FC27" s="30">
        <f>128707.42+19036.52</f>
        <v>147743.94</v>
      </c>
      <c r="FD27" s="30"/>
      <c r="FE27" s="30"/>
      <c r="FF27" s="30"/>
      <c r="FG27" s="30"/>
      <c r="FH27" s="30"/>
      <c r="FI27" s="30"/>
      <c r="FJ27" s="30"/>
      <c r="FK27" s="30"/>
    </row>
    <row r="28" spans="1:167" s="18" customFormat="1" ht="27" customHeight="1">
      <c r="A28" s="19"/>
      <c r="B28" s="103" t="s">
        <v>100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4"/>
      <c r="AV28" s="114" t="s">
        <v>47</v>
      </c>
      <c r="AW28" s="114"/>
      <c r="AX28" s="114"/>
      <c r="AY28" s="114"/>
      <c r="AZ28" s="114"/>
      <c r="BA28" s="114"/>
      <c r="BB28" s="114"/>
      <c r="BC28" s="114"/>
      <c r="BD28" s="123">
        <f>SUM(CA28:FK28)</f>
        <v>360238.18000000005</v>
      </c>
      <c r="BE28" s="124"/>
      <c r="BF28" s="124"/>
      <c r="BG28" s="124"/>
      <c r="BH28" s="124"/>
      <c r="BI28" s="124"/>
      <c r="BJ28" s="124"/>
      <c r="BK28" s="124"/>
      <c r="BL28" s="124"/>
      <c r="BM28" s="124"/>
      <c r="BN28" s="125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>
        <v>23928.165</v>
      </c>
      <c r="CB28" s="118"/>
      <c r="CC28" s="118"/>
      <c r="CD28" s="118"/>
      <c r="CE28" s="118"/>
      <c r="CF28" s="118"/>
      <c r="CG28" s="118"/>
      <c r="CH28" s="118"/>
      <c r="CI28" s="118"/>
      <c r="CJ28" s="118">
        <v>97205.589</v>
      </c>
      <c r="CK28" s="118"/>
      <c r="CL28" s="118"/>
      <c r="CM28" s="118"/>
      <c r="CN28" s="118"/>
      <c r="CO28" s="118"/>
      <c r="CP28" s="118"/>
      <c r="CQ28" s="118"/>
      <c r="CR28" s="118"/>
      <c r="CS28" s="118">
        <v>18544.545</v>
      </c>
      <c r="CT28" s="118"/>
      <c r="CU28" s="118"/>
      <c r="CV28" s="118"/>
      <c r="CW28" s="118"/>
      <c r="CX28" s="118"/>
      <c r="CY28" s="118"/>
      <c r="CZ28" s="118"/>
      <c r="DA28" s="118"/>
      <c r="DB28" s="118">
        <v>0</v>
      </c>
      <c r="DC28" s="118"/>
      <c r="DD28" s="118"/>
      <c r="DE28" s="118"/>
      <c r="DF28" s="118"/>
      <c r="DG28" s="118"/>
      <c r="DH28" s="118"/>
      <c r="DI28" s="118"/>
      <c r="DJ28" s="118"/>
      <c r="DK28" s="118">
        <f>171327.78-ES28-CA28-CJ28-CS28</f>
        <v>30757.520999999993</v>
      </c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22">
        <v>174792.7</v>
      </c>
      <c r="EK28" s="122"/>
      <c r="EL28" s="122"/>
      <c r="EM28" s="122"/>
      <c r="EN28" s="122"/>
      <c r="EO28" s="122"/>
      <c r="EP28" s="122"/>
      <c r="EQ28" s="122"/>
      <c r="ER28" s="122"/>
      <c r="ES28" s="122">
        <v>891.96</v>
      </c>
      <c r="ET28" s="122"/>
      <c r="EU28" s="122"/>
      <c r="EV28" s="122"/>
      <c r="EW28" s="122"/>
      <c r="EX28" s="122"/>
      <c r="EY28" s="122"/>
      <c r="EZ28" s="122"/>
      <c r="FA28" s="122"/>
      <c r="FB28" s="122"/>
      <c r="FC28" s="122">
        <v>14117.7</v>
      </c>
      <c r="FD28" s="122"/>
      <c r="FE28" s="122"/>
      <c r="FF28" s="122"/>
      <c r="FG28" s="122"/>
      <c r="FH28" s="122"/>
      <c r="FI28" s="122"/>
      <c r="FJ28" s="122"/>
      <c r="FK28" s="122"/>
    </row>
    <row r="29" spans="1:167" s="18" customFormat="1" ht="14.25" customHeight="1">
      <c r="A29" s="119" t="s">
        <v>69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1"/>
      <c r="AV29" s="105" t="s">
        <v>48</v>
      </c>
      <c r="AW29" s="105"/>
      <c r="AX29" s="105"/>
      <c r="AY29" s="105"/>
      <c r="AZ29" s="105"/>
      <c r="BA29" s="105"/>
      <c r="BB29" s="105"/>
      <c r="BC29" s="105"/>
      <c r="BD29" s="118">
        <f>BD27+BD28</f>
        <v>1335894.6</v>
      </c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>
        <f>CA27+CA28</f>
        <v>178091.76499999998</v>
      </c>
      <c r="CB29" s="118"/>
      <c r="CC29" s="118"/>
      <c r="CD29" s="118"/>
      <c r="CE29" s="118"/>
      <c r="CF29" s="118"/>
      <c r="CG29" s="118"/>
      <c r="CH29" s="118"/>
      <c r="CI29" s="118"/>
      <c r="CJ29" s="118">
        <f>CJ27+CJ28</f>
        <v>358460.35900000005</v>
      </c>
      <c r="CK29" s="118"/>
      <c r="CL29" s="118"/>
      <c r="CM29" s="118"/>
      <c r="CN29" s="118"/>
      <c r="CO29" s="118"/>
      <c r="CP29" s="118"/>
      <c r="CQ29" s="118"/>
      <c r="CR29" s="118"/>
      <c r="CS29" s="118">
        <f>CS27+CS28</f>
        <v>71391.625</v>
      </c>
      <c r="CT29" s="118"/>
      <c r="CU29" s="118"/>
      <c r="CV29" s="118"/>
      <c r="CW29" s="118"/>
      <c r="CX29" s="118"/>
      <c r="CY29" s="118"/>
      <c r="CZ29" s="118"/>
      <c r="DA29" s="118"/>
      <c r="DB29" s="118">
        <f>DB27+DB28</f>
        <v>238049.24</v>
      </c>
      <c r="DC29" s="118"/>
      <c r="DD29" s="118"/>
      <c r="DE29" s="118"/>
      <c r="DF29" s="118"/>
      <c r="DG29" s="118"/>
      <c r="DH29" s="118"/>
      <c r="DI29" s="118"/>
      <c r="DJ29" s="118"/>
      <c r="DK29" s="30">
        <f>DK27+DK28</f>
        <v>151785.271</v>
      </c>
      <c r="DL29" s="30"/>
      <c r="DM29" s="30"/>
      <c r="DN29" s="30"/>
      <c r="DO29" s="30"/>
      <c r="DP29" s="30"/>
      <c r="DQ29" s="30"/>
      <c r="DR29" s="30"/>
      <c r="DS29" s="30"/>
      <c r="DT29" s="30"/>
      <c r="DU29" s="118">
        <f>DU27+DU28</f>
        <v>0</v>
      </c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>
        <f>EJ27+EJ28</f>
        <v>174792.7</v>
      </c>
      <c r="EK29" s="118"/>
      <c r="EL29" s="118"/>
      <c r="EM29" s="118"/>
      <c r="EN29" s="118"/>
      <c r="EO29" s="118"/>
      <c r="EP29" s="118"/>
      <c r="EQ29" s="118"/>
      <c r="ER29" s="118"/>
      <c r="ES29" s="118">
        <f>ES27+ES28</f>
        <v>1462</v>
      </c>
      <c r="ET29" s="118"/>
      <c r="EU29" s="118"/>
      <c r="EV29" s="118"/>
      <c r="EW29" s="118"/>
      <c r="EX29" s="118"/>
      <c r="EY29" s="118"/>
      <c r="EZ29" s="118"/>
      <c r="FA29" s="118"/>
      <c r="FB29" s="118"/>
      <c r="FC29" s="118">
        <f>FC27+FC28</f>
        <v>161861.64</v>
      </c>
      <c r="FD29" s="118"/>
      <c r="FE29" s="118"/>
      <c r="FF29" s="118"/>
      <c r="FG29" s="118"/>
      <c r="FH29" s="118"/>
      <c r="FI29" s="118"/>
      <c r="FJ29" s="118"/>
      <c r="FK29" s="118"/>
    </row>
  </sheetData>
  <sheetProtection/>
  <mergeCells count="338">
    <mergeCell ref="B1:FJ1"/>
    <mergeCell ref="BO3:FK3"/>
    <mergeCell ref="A29:AU29"/>
    <mergeCell ref="EJ29:ER29"/>
    <mergeCell ref="ES29:FB29"/>
    <mergeCell ref="FC29:FK29"/>
    <mergeCell ref="B10:AU10"/>
    <mergeCell ref="EJ28:ER28"/>
    <mergeCell ref="ES28:FB28"/>
    <mergeCell ref="FC28:FK28"/>
    <mergeCell ref="DB29:DJ29"/>
    <mergeCell ref="DK29:DT29"/>
    <mergeCell ref="DU29:EI29"/>
    <mergeCell ref="EJ27:ER27"/>
    <mergeCell ref="BO29:BZ29"/>
    <mergeCell ref="CA29:CI29"/>
    <mergeCell ref="CJ29:CR29"/>
    <mergeCell ref="CS29:DA29"/>
    <mergeCell ref="DU27:EI27"/>
    <mergeCell ref="CA28:CI28"/>
    <mergeCell ref="CJ28:CR28"/>
    <mergeCell ref="CS28:DA28"/>
    <mergeCell ref="DB28:DJ28"/>
    <mergeCell ref="DK28:DT28"/>
    <mergeCell ref="DU28:EI28"/>
    <mergeCell ref="FC26:FK26"/>
    <mergeCell ref="ES27:FB27"/>
    <mergeCell ref="FC27:FK27"/>
    <mergeCell ref="DK27:DT27"/>
    <mergeCell ref="BO27:BZ27"/>
    <mergeCell ref="CA27:CI27"/>
    <mergeCell ref="CJ27:CR27"/>
    <mergeCell ref="CS27:DA27"/>
    <mergeCell ref="DB27:DJ27"/>
    <mergeCell ref="FC25:FK25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4:FK24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3:FK23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2:FK22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1:FK21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0:FK20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19:FK19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18:FK18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7:FK17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6:FK16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5:FK15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4:FK14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3:FK13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2:FK12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CS12:DA12"/>
    <mergeCell ref="DB12:DJ12"/>
    <mergeCell ref="DK12:DT12"/>
    <mergeCell ref="DU12:EI12"/>
    <mergeCell ref="EJ12:ER12"/>
    <mergeCell ref="ES12:FB12"/>
    <mergeCell ref="FC9:FK9"/>
    <mergeCell ref="BO10:BZ10"/>
    <mergeCell ref="CA10:CI10"/>
    <mergeCell ref="CJ10:CR10"/>
    <mergeCell ref="CS10:DA10"/>
    <mergeCell ref="DB10:DJ10"/>
    <mergeCell ref="DK10:DT10"/>
    <mergeCell ref="DU10:EI10"/>
    <mergeCell ref="CS9:DA9"/>
    <mergeCell ref="DB9:DJ9"/>
    <mergeCell ref="DU9:EI9"/>
    <mergeCell ref="EJ9:ER9"/>
    <mergeCell ref="ES9:FB9"/>
    <mergeCell ref="DB4:DJ4"/>
    <mergeCell ref="DK4:DT4"/>
    <mergeCell ref="DU4:EI4"/>
    <mergeCell ref="ES8:FB8"/>
    <mergeCell ref="EJ4:ER4"/>
    <mergeCell ref="ES4:FB4"/>
    <mergeCell ref="ES5:FB5"/>
    <mergeCell ref="BD29:BN29"/>
    <mergeCell ref="BO4:BZ4"/>
    <mergeCell ref="CA4:CI4"/>
    <mergeCell ref="CJ4:CR4"/>
    <mergeCell ref="BO5:BZ5"/>
    <mergeCell ref="CA5:CI5"/>
    <mergeCell ref="BO12:BZ12"/>
    <mergeCell ref="CA12:CI12"/>
    <mergeCell ref="CJ12:CR12"/>
    <mergeCell ref="BO28:BZ28"/>
    <mergeCell ref="BD18:BN18"/>
    <mergeCell ref="BD5:BN5"/>
    <mergeCell ref="BD6:BN6"/>
    <mergeCell ref="BD7:BN7"/>
    <mergeCell ref="BD8:BN8"/>
    <mergeCell ref="BD9:BN9"/>
    <mergeCell ref="BD12:BN12"/>
    <mergeCell ref="BD13:BN13"/>
    <mergeCell ref="BD14:BN14"/>
    <mergeCell ref="BO6:BZ6"/>
    <mergeCell ref="CA6:CI6"/>
    <mergeCell ref="CJ6:CR6"/>
    <mergeCell ref="CJ11:CR11"/>
    <mergeCell ref="BO7:BZ7"/>
    <mergeCell ref="CA7:CI7"/>
    <mergeCell ref="CJ7:CR7"/>
    <mergeCell ref="BO9:BZ9"/>
    <mergeCell ref="CA9:CI9"/>
    <mergeCell ref="BO11:BZ11"/>
    <mergeCell ref="AV24:BC24"/>
    <mergeCell ref="AV18:BC18"/>
    <mergeCell ref="BD28:BN28"/>
    <mergeCell ref="BD21:BN21"/>
    <mergeCell ref="BD22:BN22"/>
    <mergeCell ref="BD23:BN23"/>
    <mergeCell ref="BD24:BN24"/>
    <mergeCell ref="BD25:BN25"/>
    <mergeCell ref="BD26:BN26"/>
    <mergeCell ref="BD27:BN27"/>
    <mergeCell ref="BD19:BN19"/>
    <mergeCell ref="BD20:BN20"/>
    <mergeCell ref="BD11:BN11"/>
    <mergeCell ref="AV29:BC29"/>
    <mergeCell ref="AV3:BC5"/>
    <mergeCell ref="AV25:BC25"/>
    <mergeCell ref="AV26:BC26"/>
    <mergeCell ref="AV27:BC27"/>
    <mergeCell ref="AV28:BC28"/>
    <mergeCell ref="AV21:BC21"/>
    <mergeCell ref="AV6:BC6"/>
    <mergeCell ref="AV7:BC7"/>
    <mergeCell ref="AV8:BC8"/>
    <mergeCell ref="BD3:BN4"/>
    <mergeCell ref="BD10:BN10"/>
    <mergeCell ref="BD17:BN17"/>
    <mergeCell ref="AV9:BC9"/>
    <mergeCell ref="AV10:BC10"/>
    <mergeCell ref="AV11:BC11"/>
    <mergeCell ref="AV12:BC12"/>
    <mergeCell ref="B25:AU25"/>
    <mergeCell ref="AV17:BC17"/>
    <mergeCell ref="AV20:BC20"/>
    <mergeCell ref="B26:AU26"/>
    <mergeCell ref="B27:AU27"/>
    <mergeCell ref="B17:AU17"/>
    <mergeCell ref="B18:AU18"/>
    <mergeCell ref="B19:AU19"/>
    <mergeCell ref="B20:AU20"/>
    <mergeCell ref="AV23:BC23"/>
    <mergeCell ref="CJ5:CR5"/>
    <mergeCell ref="B6:AU6"/>
    <mergeCell ref="AV22:BC22"/>
    <mergeCell ref="AV14:BC14"/>
    <mergeCell ref="AV19:BC19"/>
    <mergeCell ref="B28:AU28"/>
    <mergeCell ref="B21:AU21"/>
    <mergeCell ref="B22:AU22"/>
    <mergeCell ref="B23:AU23"/>
    <mergeCell ref="B24:AU24"/>
    <mergeCell ref="B11:AU11"/>
    <mergeCell ref="B12:AU12"/>
    <mergeCell ref="B13:AU13"/>
    <mergeCell ref="B14:AU14"/>
    <mergeCell ref="A3:AU5"/>
    <mergeCell ref="B7:AU7"/>
    <mergeCell ref="B8:AU8"/>
    <mergeCell ref="B9:AU9"/>
    <mergeCell ref="ES6:FB6"/>
    <mergeCell ref="FC6:FK6"/>
    <mergeCell ref="FC4:FK4"/>
    <mergeCell ref="CS5:DA5"/>
    <mergeCell ref="DB5:DJ5"/>
    <mergeCell ref="DK5:DT5"/>
    <mergeCell ref="DU5:EI5"/>
    <mergeCell ref="EJ5:ER5"/>
    <mergeCell ref="CS4:DA4"/>
    <mergeCell ref="CS6:DA6"/>
    <mergeCell ref="DB7:DJ7"/>
    <mergeCell ref="DK7:DT7"/>
    <mergeCell ref="DU7:EI7"/>
    <mergeCell ref="EJ7:ER7"/>
    <mergeCell ref="CS7:DA7"/>
    <mergeCell ref="DU6:EI6"/>
    <mergeCell ref="EJ6:ER6"/>
    <mergeCell ref="FC5:FK5"/>
    <mergeCell ref="DB6:DJ6"/>
    <mergeCell ref="DK6:DT6"/>
    <mergeCell ref="ES7:FB7"/>
    <mergeCell ref="FC7:FK7"/>
    <mergeCell ref="BO8:BZ8"/>
    <mergeCell ref="CA8:CI8"/>
    <mergeCell ref="DU8:EI8"/>
    <mergeCell ref="EJ8:ER8"/>
    <mergeCell ref="FC8:FK8"/>
    <mergeCell ref="DK11:DT11"/>
    <mergeCell ref="CS8:DA8"/>
    <mergeCell ref="DB8:DJ8"/>
    <mergeCell ref="DK8:DT8"/>
    <mergeCell ref="CJ9:CR9"/>
    <mergeCell ref="DK9:DT9"/>
    <mergeCell ref="CJ8:CR8"/>
    <mergeCell ref="CA11:CI11"/>
    <mergeCell ref="EJ10:ER10"/>
    <mergeCell ref="ES10:FB10"/>
    <mergeCell ref="FC10:FK10"/>
    <mergeCell ref="DU11:EI11"/>
    <mergeCell ref="EJ11:ER11"/>
    <mergeCell ref="ES11:FB11"/>
    <mergeCell ref="FC11:FK11"/>
    <mergeCell ref="CS11:DA11"/>
    <mergeCell ref="DB11:DJ11"/>
    <mergeCell ref="B16:AU16"/>
    <mergeCell ref="AV16:BC16"/>
    <mergeCell ref="BD15:BN15"/>
    <mergeCell ref="BD16:BN16"/>
    <mergeCell ref="AV15:BC15"/>
    <mergeCell ref="AV13:BC13"/>
    <mergeCell ref="B15:AU15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1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Баталова Татьяна Николаевна</cp:lastModifiedBy>
  <cp:lastPrinted>2023-04-11T22:20:18Z</cp:lastPrinted>
  <dcterms:created xsi:type="dcterms:W3CDTF">2011-01-11T10:25:48Z</dcterms:created>
  <dcterms:modified xsi:type="dcterms:W3CDTF">2024-03-21T21:50:12Z</dcterms:modified>
  <cp:category/>
  <cp:version/>
  <cp:contentType/>
  <cp:contentStatus/>
</cp:coreProperties>
</file>